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年互联网+大赛\关于举办第七届“互联网+”大学生创新创业大赛的通知\"/>
    </mc:Choice>
  </mc:AlternateContent>
  <bookViews>
    <workbookView xWindow="0" yWindow="0" windowWidth="21600" windowHeight="9390"/>
  </bookViews>
  <sheets>
    <sheet name="终版" sheetId="2" r:id="rId1"/>
    <sheet name="原始" sheetId="1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J25" i="1" l="1"/>
  <c r="I25" i="1"/>
  <c r="D25" i="1"/>
  <c r="K24" i="1"/>
  <c r="J24" i="1"/>
  <c r="G24" i="1"/>
  <c r="H24" i="1" s="1"/>
  <c r="E24" i="1"/>
  <c r="K23" i="1"/>
  <c r="G23" i="1"/>
  <c r="H23" i="1" s="1"/>
  <c r="E23" i="1"/>
  <c r="C23" i="1"/>
  <c r="K22" i="1"/>
  <c r="G22" i="1"/>
  <c r="C22" i="1"/>
  <c r="F22" i="1" s="1"/>
  <c r="H22" i="1" s="1"/>
  <c r="K21" i="1"/>
  <c r="G21" i="1"/>
  <c r="F21" i="1"/>
  <c r="H21" i="1" s="1"/>
  <c r="E21" i="1"/>
  <c r="C21" i="1"/>
  <c r="K20" i="1"/>
  <c r="G20" i="1"/>
  <c r="C20" i="1"/>
  <c r="F20" i="1" s="1"/>
  <c r="H20" i="1" s="1"/>
  <c r="K19" i="1"/>
  <c r="H19" i="1"/>
  <c r="C19" i="1"/>
  <c r="E19" i="1" s="1"/>
  <c r="K18" i="1"/>
  <c r="G18" i="1"/>
  <c r="F18" i="1"/>
  <c r="H18" i="1" s="1"/>
  <c r="E18" i="1"/>
  <c r="C18" i="1"/>
  <c r="K17" i="1"/>
  <c r="G17" i="1"/>
  <c r="C17" i="1"/>
  <c r="F17" i="1" s="1"/>
  <c r="H17" i="1" s="1"/>
  <c r="K16" i="1"/>
  <c r="G16" i="1"/>
  <c r="F16" i="1"/>
  <c r="H16" i="1" s="1"/>
  <c r="E16" i="1"/>
  <c r="C16" i="1"/>
  <c r="K15" i="1"/>
  <c r="G15" i="1"/>
  <c r="H15" i="1" s="1"/>
  <c r="C15" i="1"/>
  <c r="E15" i="1" s="1"/>
  <c r="K14" i="1"/>
  <c r="G14" i="1"/>
  <c r="C14" i="1"/>
  <c r="F14" i="1" s="1"/>
  <c r="H14" i="1" s="1"/>
  <c r="K13" i="1"/>
  <c r="G13" i="1"/>
  <c r="C13" i="1"/>
  <c r="F13" i="1" s="1"/>
  <c r="H13" i="1" s="1"/>
  <c r="K12" i="1"/>
  <c r="G12" i="1"/>
  <c r="C12" i="1"/>
  <c r="F12" i="1" s="1"/>
  <c r="H12" i="1" s="1"/>
  <c r="K11" i="1"/>
  <c r="G11" i="1"/>
  <c r="C11" i="1"/>
  <c r="F11" i="1" s="1"/>
  <c r="H11" i="1" s="1"/>
  <c r="K10" i="1"/>
  <c r="G10" i="1"/>
  <c r="C10" i="1"/>
  <c r="F10" i="1" s="1"/>
  <c r="H10" i="1" s="1"/>
  <c r="K9" i="1"/>
  <c r="H9" i="1"/>
  <c r="E9" i="1"/>
  <c r="K8" i="1"/>
  <c r="G8" i="1"/>
  <c r="F8" i="1"/>
  <c r="H8" i="1" s="1"/>
  <c r="C8" i="1"/>
  <c r="E8" i="1" s="1"/>
  <c r="K7" i="1"/>
  <c r="G7" i="1"/>
  <c r="H7" i="1" s="1"/>
  <c r="F7" i="1"/>
  <c r="E7" i="1"/>
  <c r="K6" i="1"/>
  <c r="G6" i="1"/>
  <c r="F6" i="1"/>
  <c r="H6" i="1" s="1"/>
  <c r="E6" i="1"/>
  <c r="C6" i="1"/>
  <c r="K5" i="1"/>
  <c r="G5" i="1"/>
  <c r="F5" i="1"/>
  <c r="H5" i="1" s="1"/>
  <c r="E5" i="1"/>
  <c r="C5" i="1"/>
  <c r="K4" i="1"/>
  <c r="K25" i="1" s="1"/>
  <c r="G4" i="1"/>
  <c r="G25" i="1" s="1"/>
  <c r="F4" i="1"/>
  <c r="H4" i="1" s="1"/>
  <c r="E4" i="1"/>
  <c r="D4" i="1"/>
  <c r="C4" i="1"/>
  <c r="C25" i="1" s="1"/>
  <c r="E25" i="1" s="1"/>
  <c r="F28" i="2"/>
  <c r="E28" i="2"/>
  <c r="G27" i="2"/>
  <c r="D27" i="2"/>
  <c r="C27" i="2"/>
  <c r="G26" i="2"/>
  <c r="D26" i="2"/>
  <c r="C26" i="2" s="1"/>
  <c r="G25" i="2"/>
  <c r="D25" i="2"/>
  <c r="C25" i="2" s="1"/>
  <c r="G24" i="2"/>
  <c r="D24" i="2" s="1"/>
  <c r="C24" i="2" s="1"/>
  <c r="G23" i="2"/>
  <c r="D23" i="2"/>
  <c r="C23" i="2"/>
  <c r="G22" i="2"/>
  <c r="D22" i="2"/>
  <c r="C22" i="2" s="1"/>
  <c r="G21" i="2"/>
  <c r="D21" i="2"/>
  <c r="C21" i="2" s="1"/>
  <c r="G20" i="2"/>
  <c r="D20" i="2" s="1"/>
  <c r="C20" i="2" s="1"/>
  <c r="G19" i="2"/>
  <c r="D19" i="2"/>
  <c r="C19" i="2"/>
  <c r="G18" i="2"/>
  <c r="D18" i="2"/>
  <c r="C18" i="2" s="1"/>
  <c r="G17" i="2"/>
  <c r="D17" i="2"/>
  <c r="C17" i="2" s="1"/>
  <c r="G16" i="2"/>
  <c r="D16" i="2" s="1"/>
  <c r="C16" i="2" s="1"/>
  <c r="G15" i="2"/>
  <c r="D15" i="2"/>
  <c r="C15" i="2"/>
  <c r="G14" i="2"/>
  <c r="D14" i="2"/>
  <c r="C14" i="2" s="1"/>
  <c r="G13" i="2"/>
  <c r="D13" i="2"/>
  <c r="C13" i="2" s="1"/>
  <c r="G12" i="2"/>
  <c r="D12" i="2" s="1"/>
  <c r="C12" i="2" s="1"/>
  <c r="G11" i="2"/>
  <c r="D11" i="2"/>
  <c r="C11" i="2"/>
  <c r="G10" i="2"/>
  <c r="D10" i="2"/>
  <c r="C10" i="2" s="1"/>
  <c r="G9" i="2"/>
  <c r="D9" i="2"/>
  <c r="C9" i="2" s="1"/>
  <c r="G8" i="2"/>
  <c r="D8" i="2" s="1"/>
  <c r="C8" i="2" s="1"/>
  <c r="G7" i="2"/>
  <c r="D7" i="2"/>
  <c r="C7" i="2"/>
  <c r="G6" i="2"/>
  <c r="G28" i="2" s="1"/>
  <c r="D6" i="2"/>
  <c r="C6" i="2" s="1"/>
  <c r="G5" i="2"/>
  <c r="D5" i="2"/>
  <c r="C5" i="2" s="1"/>
  <c r="C28" i="2" s="1"/>
  <c r="H25" i="1" l="1"/>
  <c r="E20" i="1"/>
  <c r="E22" i="1"/>
  <c r="D28" i="2"/>
  <c r="E10" i="1"/>
  <c r="E12" i="1"/>
  <c r="E14" i="1"/>
  <c r="F25" i="1"/>
  <c r="E17" i="1"/>
  <c r="E11" i="1"/>
  <c r="E13" i="1"/>
</calcChain>
</file>

<file path=xl/sharedStrings.xml><?xml version="1.0" encoding="utf-8"?>
<sst xmlns="http://schemas.openxmlformats.org/spreadsheetml/2006/main" count="71" uniqueCount="47">
  <si>
    <t>附件5:</t>
  </si>
  <si>
    <t>第七届“互联网+”大学生创新创业大赛各学院（系、所）参赛作品名额分配表</t>
  </si>
  <si>
    <t>序号</t>
  </si>
  <si>
    <t>院系</t>
  </si>
  <si>
    <t>主赛道作品数</t>
  </si>
  <si>
    <t>青年红色筑梦之旅赛道作品数</t>
  </si>
  <si>
    <t>总计</t>
  </si>
  <si>
    <t>本科生</t>
  </si>
  <si>
    <t>研究生</t>
  </si>
  <si>
    <t>合计</t>
  </si>
  <si>
    <t>农 学 院</t>
  </si>
  <si>
    <t>植保学院</t>
  </si>
  <si>
    <t>园艺学院</t>
  </si>
  <si>
    <t>动科学院</t>
  </si>
  <si>
    <t>动医学院</t>
  </si>
  <si>
    <t>草业学院</t>
  </si>
  <si>
    <t>林 学 院</t>
  </si>
  <si>
    <t>园林学院</t>
  </si>
  <si>
    <t>资环学院</t>
  </si>
  <si>
    <t>水建学院</t>
  </si>
  <si>
    <t>机电学院</t>
  </si>
  <si>
    <t>信息学院</t>
  </si>
  <si>
    <t>食品学院</t>
  </si>
  <si>
    <t>葡酒学院</t>
  </si>
  <si>
    <t>生命学院</t>
  </si>
  <si>
    <t>理 学 院</t>
  </si>
  <si>
    <t>化药学院</t>
  </si>
  <si>
    <t>经管学院</t>
  </si>
  <si>
    <t>人文学院</t>
  </si>
  <si>
    <t>马克思主义学院</t>
  </si>
  <si>
    <t>外 语 系</t>
  </si>
  <si>
    <t>创新学院</t>
  </si>
  <si>
    <t>水 保 所</t>
  </si>
  <si>
    <t>备注：按照陕西省赛区工作安排，各单位主赛道参赛作品数量不少于学生总人数2%，红旅赛道作品不少于学生总人数的0.2%。研究生负责申报的作品不少于所有作品的30%。</t>
  </si>
  <si>
    <t>附件3:</t>
  </si>
  <si>
    <t>西北农林科技大学第四届“互联网+”创新创业大赛
参赛作品名额分配表</t>
  </si>
  <si>
    <t>本科生人数</t>
  </si>
  <si>
    <t>研究生人数</t>
  </si>
  <si>
    <t>本科生
项目数</t>
  </si>
  <si>
    <t>研究生
项目数</t>
  </si>
  <si>
    <t>主赛道应参赛
作品总数</t>
  </si>
  <si>
    <t>青年红旅赛道应参赛作品数</t>
  </si>
  <si>
    <t>农学院</t>
  </si>
  <si>
    <t>林学院</t>
  </si>
  <si>
    <t>理学院</t>
  </si>
  <si>
    <t>外语</t>
  </si>
  <si>
    <t>备注：各院系学生人数按照2017年9月统计数据为准。按照陕西省赛区工作安排，各单位参赛作品数量不少于学生总人数2%，其中研究生负责申报的作品不少于所有作品的30%。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</si>
</sst>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_ "/>
    <numFmt numFmtId="179" formatCode="0_);[Red]\(0\)"/>
    <numFmt numFmtId="180" formatCode="0_ "/>
  </numFmts>
  <fonts count="15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ajor"/>
    </font>
    <font>
      <sz val="12"/>
      <color theme="1"/>
      <name val="仿宋_GB2312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楷体"/>
      <family val="3"/>
      <charset val="134"/>
    </font>
    <font>
      <sz val="11"/>
      <color theme="1"/>
      <name val="仿宋_GB2312"/>
      <charset val="134"/>
    </font>
    <font>
      <sz val="16"/>
      <color theme="1"/>
      <name val="方正小标宋简体"/>
      <family val="4"/>
      <charset val="134"/>
    </font>
    <font>
      <b/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8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80" fontId="10" fillId="0" borderId="0" xfId="0" applyNumberFormat="1" applyFo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q/&#26412;&#31185;&#29983;&#20154;&#25968;&#65288;&#26356;&#26032;&#33267;2018&#24180;3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q/&#21508;&#38498;&#31995;&#30740;&#31350;&#29983;&#20154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710</v>
          </cell>
        </row>
        <row r="4">
          <cell r="C4">
            <v>659</v>
          </cell>
        </row>
        <row r="5">
          <cell r="C5">
            <v>784</v>
          </cell>
        </row>
        <row r="7">
          <cell r="C7">
            <v>891</v>
          </cell>
        </row>
        <row r="8">
          <cell r="C8">
            <v>1081</v>
          </cell>
        </row>
        <row r="9">
          <cell r="C9">
            <v>970</v>
          </cell>
        </row>
        <row r="10">
          <cell r="C10">
            <v>1359</v>
          </cell>
        </row>
        <row r="11">
          <cell r="C11">
            <v>2256</v>
          </cell>
        </row>
        <row r="12">
          <cell r="C12">
            <v>1648</v>
          </cell>
        </row>
        <row r="13">
          <cell r="C13">
            <v>1338</v>
          </cell>
        </row>
        <row r="14">
          <cell r="C14">
            <v>1364</v>
          </cell>
        </row>
        <row r="15">
          <cell r="C15">
            <v>561</v>
          </cell>
        </row>
        <row r="16">
          <cell r="C16">
            <v>1210</v>
          </cell>
        </row>
        <row r="17">
          <cell r="C17">
            <v>221</v>
          </cell>
        </row>
        <row r="18">
          <cell r="C18">
            <v>476</v>
          </cell>
        </row>
        <row r="19">
          <cell r="C19">
            <v>2451</v>
          </cell>
        </row>
        <row r="20">
          <cell r="C20">
            <v>1077</v>
          </cell>
        </row>
        <row r="21">
          <cell r="C21">
            <v>354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J15">
            <v>565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6" zoomScale="115" zoomScaleNormal="115" workbookViewId="0">
      <selection activeCell="E19" sqref="E19"/>
    </sheetView>
  </sheetViews>
  <sheetFormatPr defaultColWidth="9" defaultRowHeight="13.5"/>
  <cols>
    <col min="2" max="2" width="15.625" customWidth="1"/>
    <col min="3" max="3" width="9.875" customWidth="1"/>
    <col min="5" max="5" width="16.125" customWidth="1"/>
    <col min="6" max="6" width="16.75" customWidth="1"/>
  </cols>
  <sheetData>
    <row r="1" spans="1:7" ht="14.25">
      <c r="A1" s="15" t="s">
        <v>0</v>
      </c>
    </row>
    <row r="2" spans="1:7" ht="60" customHeight="1">
      <c r="A2" s="21" t="s">
        <v>1</v>
      </c>
      <c r="B2" s="21"/>
      <c r="C2" s="21"/>
      <c r="D2" s="21"/>
      <c r="E2" s="21"/>
      <c r="F2" s="21"/>
      <c r="G2" s="21"/>
    </row>
    <row r="3" spans="1:7" s="15" customFormat="1" ht="23.1" customHeight="1">
      <c r="A3" s="27" t="s">
        <v>2</v>
      </c>
      <c r="B3" s="27" t="s">
        <v>3</v>
      </c>
      <c r="C3" s="22" t="s">
        <v>4</v>
      </c>
      <c r="D3" s="23"/>
      <c r="E3" s="24"/>
      <c r="F3" s="27" t="s">
        <v>5</v>
      </c>
      <c r="G3" s="27" t="s">
        <v>6</v>
      </c>
    </row>
    <row r="4" spans="1:7" s="15" customFormat="1" ht="23.1" customHeight="1">
      <c r="A4" s="28"/>
      <c r="B4" s="28"/>
      <c r="C4" s="17" t="s">
        <v>7</v>
      </c>
      <c r="D4" s="17" t="s">
        <v>8</v>
      </c>
      <c r="E4" s="17" t="s">
        <v>9</v>
      </c>
      <c r="F4" s="28"/>
      <c r="G4" s="28"/>
    </row>
    <row r="5" spans="1:7" s="16" customFormat="1" ht="23.1" customHeight="1">
      <c r="A5" s="6">
        <v>1</v>
      </c>
      <c r="B5" s="6" t="s">
        <v>10</v>
      </c>
      <c r="C5" s="18">
        <f>E5-D5</f>
        <v>21.332799999999999</v>
      </c>
      <c r="D5" s="18">
        <f>G5*0.3</f>
        <v>10.507199999999999</v>
      </c>
      <c r="E5" s="18">
        <v>31.84</v>
      </c>
      <c r="F5" s="18">
        <v>3.1840000000000002</v>
      </c>
      <c r="G5" s="18">
        <f>E5+F5</f>
        <v>35.024000000000001</v>
      </c>
    </row>
    <row r="6" spans="1:7" s="16" customFormat="1" ht="23.1" customHeight="1">
      <c r="A6" s="6">
        <v>2</v>
      </c>
      <c r="B6" s="6" t="s">
        <v>11</v>
      </c>
      <c r="C6" s="18">
        <f t="shared" ref="C6:C27" si="0">E6-D6</f>
        <v>19.014600000000002</v>
      </c>
      <c r="D6" s="18">
        <f t="shared" ref="D6:D27" si="1">G6*0.3</f>
        <v>9.3653999999999993</v>
      </c>
      <c r="E6" s="18">
        <v>28.38</v>
      </c>
      <c r="F6" s="18">
        <v>2.8380000000000001</v>
      </c>
      <c r="G6" s="18">
        <f t="shared" ref="G6:G27" si="2">E6+F6</f>
        <v>31.218</v>
      </c>
    </row>
    <row r="7" spans="1:7" s="16" customFormat="1" ht="23.1" customHeight="1">
      <c r="A7" s="6">
        <v>3</v>
      </c>
      <c r="B7" s="6" t="s">
        <v>12</v>
      </c>
      <c r="C7" s="18">
        <f t="shared" si="0"/>
        <v>22.699600000000004</v>
      </c>
      <c r="D7" s="18">
        <f t="shared" si="1"/>
        <v>11.180400000000001</v>
      </c>
      <c r="E7" s="18">
        <v>33.880000000000003</v>
      </c>
      <c r="F7" s="18">
        <v>3.3879999999999999</v>
      </c>
      <c r="G7" s="18">
        <f t="shared" si="2"/>
        <v>37.268000000000001</v>
      </c>
    </row>
    <row r="8" spans="1:7" s="16" customFormat="1" ht="23.1" customHeight="1">
      <c r="A8" s="6">
        <v>4</v>
      </c>
      <c r="B8" s="6" t="s">
        <v>13</v>
      </c>
      <c r="C8" s="18">
        <f t="shared" si="0"/>
        <v>22.11</v>
      </c>
      <c r="D8" s="18">
        <f t="shared" si="1"/>
        <v>10.889999999999999</v>
      </c>
      <c r="E8" s="18">
        <v>33</v>
      </c>
      <c r="F8" s="18">
        <v>3.3</v>
      </c>
      <c r="G8" s="18">
        <f t="shared" si="2"/>
        <v>36.299999999999997</v>
      </c>
    </row>
    <row r="9" spans="1:7" s="16" customFormat="1" ht="23.1" customHeight="1">
      <c r="A9" s="6">
        <v>5</v>
      </c>
      <c r="B9" s="6" t="s">
        <v>14</v>
      </c>
      <c r="C9" s="18">
        <f t="shared" si="0"/>
        <v>21.252400000000002</v>
      </c>
      <c r="D9" s="18">
        <f t="shared" si="1"/>
        <v>10.467599999999999</v>
      </c>
      <c r="E9" s="18">
        <v>31.72</v>
      </c>
      <c r="F9" s="18">
        <v>3.1720000000000002</v>
      </c>
      <c r="G9" s="18">
        <f t="shared" si="2"/>
        <v>34.891999999999996</v>
      </c>
    </row>
    <row r="10" spans="1:7" s="16" customFormat="1" ht="23.1" customHeight="1">
      <c r="A10" s="6">
        <v>6</v>
      </c>
      <c r="B10" s="6" t="s">
        <v>15</v>
      </c>
      <c r="C10" s="18">
        <f t="shared" si="0"/>
        <v>5.2930000000000001</v>
      </c>
      <c r="D10" s="18">
        <f t="shared" si="1"/>
        <v>2.6070000000000002</v>
      </c>
      <c r="E10" s="18">
        <v>7.9</v>
      </c>
      <c r="F10" s="18">
        <v>0.79</v>
      </c>
      <c r="G10" s="18">
        <f t="shared" si="2"/>
        <v>8.6900000000000013</v>
      </c>
    </row>
    <row r="11" spans="1:7" s="16" customFormat="1" ht="23.1" customHeight="1">
      <c r="A11" s="6">
        <v>7</v>
      </c>
      <c r="B11" s="6" t="s">
        <v>16</v>
      </c>
      <c r="C11" s="18">
        <f t="shared" si="0"/>
        <v>23.490200000000002</v>
      </c>
      <c r="D11" s="18">
        <f t="shared" si="1"/>
        <v>11.569800000000001</v>
      </c>
      <c r="E11" s="18">
        <v>35.06</v>
      </c>
      <c r="F11" s="18">
        <v>3.5059999999999998</v>
      </c>
      <c r="G11" s="18">
        <f t="shared" si="2"/>
        <v>38.566000000000003</v>
      </c>
    </row>
    <row r="12" spans="1:7" s="16" customFormat="1" ht="23.1" customHeight="1">
      <c r="A12" s="6">
        <v>8</v>
      </c>
      <c r="B12" s="6" t="s">
        <v>17</v>
      </c>
      <c r="C12" s="18">
        <f t="shared" si="0"/>
        <v>18.4116</v>
      </c>
      <c r="D12" s="18">
        <f t="shared" si="1"/>
        <v>9.0684000000000005</v>
      </c>
      <c r="E12" s="18">
        <v>27.48</v>
      </c>
      <c r="F12" s="18">
        <v>2.7480000000000002</v>
      </c>
      <c r="G12" s="18">
        <f t="shared" si="2"/>
        <v>30.228000000000002</v>
      </c>
    </row>
    <row r="13" spans="1:7" s="16" customFormat="1" ht="23.1" customHeight="1">
      <c r="A13" s="6">
        <v>9</v>
      </c>
      <c r="B13" s="6" t="s">
        <v>18</v>
      </c>
      <c r="C13" s="18">
        <f t="shared" si="0"/>
        <v>29.680999999999997</v>
      </c>
      <c r="D13" s="18">
        <f t="shared" si="1"/>
        <v>14.618999999999998</v>
      </c>
      <c r="E13" s="18">
        <v>44.3</v>
      </c>
      <c r="F13" s="18">
        <v>4.43</v>
      </c>
      <c r="G13" s="18">
        <f t="shared" si="2"/>
        <v>48.73</v>
      </c>
    </row>
    <row r="14" spans="1:7" s="16" customFormat="1" ht="23.1" customHeight="1">
      <c r="A14" s="6">
        <v>10</v>
      </c>
      <c r="B14" s="6" t="s">
        <v>19</v>
      </c>
      <c r="C14" s="18">
        <f t="shared" si="0"/>
        <v>39.945399999999999</v>
      </c>
      <c r="D14" s="18">
        <f t="shared" si="1"/>
        <v>19.674599999999998</v>
      </c>
      <c r="E14" s="18">
        <v>59.62</v>
      </c>
      <c r="F14" s="18">
        <v>5.9619999999999997</v>
      </c>
      <c r="G14" s="18">
        <f t="shared" si="2"/>
        <v>65.581999999999994</v>
      </c>
    </row>
    <row r="15" spans="1:7" s="16" customFormat="1" ht="23.1" customHeight="1">
      <c r="A15" s="6">
        <v>11</v>
      </c>
      <c r="B15" s="6" t="s">
        <v>20</v>
      </c>
      <c r="C15" s="18">
        <f t="shared" si="0"/>
        <v>26.572199999999995</v>
      </c>
      <c r="D15" s="18">
        <f t="shared" si="1"/>
        <v>13.0878</v>
      </c>
      <c r="E15" s="18">
        <v>39.659999999999997</v>
      </c>
      <c r="F15" s="18">
        <v>3.9660000000000002</v>
      </c>
      <c r="G15" s="18">
        <f t="shared" si="2"/>
        <v>43.625999999999998</v>
      </c>
    </row>
    <row r="16" spans="1:7" s="16" customFormat="1" ht="23.1" customHeight="1">
      <c r="A16" s="6">
        <v>12</v>
      </c>
      <c r="B16" s="6" t="s">
        <v>21</v>
      </c>
      <c r="C16" s="18">
        <f t="shared" si="0"/>
        <v>20.167000000000002</v>
      </c>
      <c r="D16" s="18">
        <f t="shared" si="1"/>
        <v>9.9329999999999998</v>
      </c>
      <c r="E16" s="18">
        <v>30.1</v>
      </c>
      <c r="F16" s="18">
        <v>3.01</v>
      </c>
      <c r="G16" s="18">
        <f t="shared" si="2"/>
        <v>33.11</v>
      </c>
    </row>
    <row r="17" spans="1:8" s="16" customFormat="1" ht="23.1" customHeight="1">
      <c r="A17" s="6">
        <v>13</v>
      </c>
      <c r="B17" s="6" t="s">
        <v>22</v>
      </c>
      <c r="C17" s="18">
        <f t="shared" si="0"/>
        <v>27.054600000000001</v>
      </c>
      <c r="D17" s="18">
        <f t="shared" si="1"/>
        <v>13.325400000000002</v>
      </c>
      <c r="E17" s="18">
        <v>40.380000000000003</v>
      </c>
      <c r="F17" s="18">
        <v>4.0380000000000003</v>
      </c>
      <c r="G17" s="18">
        <f t="shared" si="2"/>
        <v>44.418000000000006</v>
      </c>
    </row>
    <row r="18" spans="1:8" s="16" customFormat="1" ht="23.1" customHeight="1">
      <c r="A18" s="6">
        <v>14</v>
      </c>
      <c r="B18" s="6" t="s">
        <v>23</v>
      </c>
      <c r="C18" s="18">
        <f t="shared" si="0"/>
        <v>12.167200000000001</v>
      </c>
      <c r="D18" s="18">
        <f t="shared" si="1"/>
        <v>5.9927999999999999</v>
      </c>
      <c r="E18" s="18">
        <v>18.16</v>
      </c>
      <c r="F18" s="18">
        <v>1.8160000000000001</v>
      </c>
      <c r="G18" s="18">
        <f t="shared" si="2"/>
        <v>19.975999999999999</v>
      </c>
    </row>
    <row r="19" spans="1:8" s="16" customFormat="1" ht="23.1" customHeight="1">
      <c r="A19" s="6">
        <v>15</v>
      </c>
      <c r="B19" s="6" t="s">
        <v>24</v>
      </c>
      <c r="C19" s="18">
        <f t="shared" si="0"/>
        <v>21.975999999999999</v>
      </c>
      <c r="D19" s="18">
        <f t="shared" si="1"/>
        <v>10.824</v>
      </c>
      <c r="E19" s="18">
        <v>32.799999999999997</v>
      </c>
      <c r="F19" s="18">
        <v>3.28</v>
      </c>
      <c r="G19" s="18">
        <f t="shared" si="2"/>
        <v>36.08</v>
      </c>
    </row>
    <row r="20" spans="1:8" s="16" customFormat="1" ht="23.1" customHeight="1">
      <c r="A20" s="6">
        <v>16</v>
      </c>
      <c r="B20" s="6" t="s">
        <v>25</v>
      </c>
      <c r="C20" s="18">
        <f t="shared" si="0"/>
        <v>6.1639999999999997</v>
      </c>
      <c r="D20" s="18">
        <f t="shared" si="1"/>
        <v>3.0359999999999996</v>
      </c>
      <c r="E20" s="18">
        <v>9.1999999999999993</v>
      </c>
      <c r="F20" s="18">
        <v>0.92</v>
      </c>
      <c r="G20" s="18">
        <f t="shared" si="2"/>
        <v>10.119999999999999</v>
      </c>
    </row>
    <row r="21" spans="1:8" s="16" customFormat="1" ht="23.1" customHeight="1">
      <c r="A21" s="6">
        <v>17</v>
      </c>
      <c r="B21" s="6" t="s">
        <v>26</v>
      </c>
      <c r="C21" s="18">
        <f t="shared" si="0"/>
        <v>10.988</v>
      </c>
      <c r="D21" s="18">
        <f t="shared" si="1"/>
        <v>5.4119999999999999</v>
      </c>
      <c r="E21" s="18">
        <v>16.399999999999999</v>
      </c>
      <c r="F21" s="18">
        <v>1.64</v>
      </c>
      <c r="G21" s="18">
        <f t="shared" si="2"/>
        <v>18.04</v>
      </c>
    </row>
    <row r="22" spans="1:8" s="16" customFormat="1" ht="23.1" customHeight="1">
      <c r="A22" s="6">
        <v>18</v>
      </c>
      <c r="B22" s="6" t="s">
        <v>27</v>
      </c>
      <c r="C22" s="18">
        <f t="shared" si="0"/>
        <v>35.978999999999999</v>
      </c>
      <c r="D22" s="18">
        <f t="shared" si="1"/>
        <v>17.721</v>
      </c>
      <c r="E22" s="18">
        <v>53.7</v>
      </c>
      <c r="F22" s="18">
        <v>5.37</v>
      </c>
      <c r="G22" s="18">
        <f t="shared" si="2"/>
        <v>59.07</v>
      </c>
    </row>
    <row r="23" spans="1:8" s="16" customFormat="1" ht="23.1" customHeight="1">
      <c r="A23" s="6">
        <v>19</v>
      </c>
      <c r="B23" s="6" t="s">
        <v>28</v>
      </c>
      <c r="C23" s="18">
        <f t="shared" si="0"/>
        <v>20.729800000000004</v>
      </c>
      <c r="D23" s="18">
        <f t="shared" si="1"/>
        <v>10.210199999999999</v>
      </c>
      <c r="E23" s="18">
        <v>30.94</v>
      </c>
      <c r="F23" s="18">
        <v>3.0939999999999999</v>
      </c>
      <c r="G23" s="18">
        <f t="shared" si="2"/>
        <v>34.033999999999999</v>
      </c>
    </row>
    <row r="24" spans="1:8" s="16" customFormat="1" ht="23.1" customHeight="1">
      <c r="A24" s="6">
        <v>20</v>
      </c>
      <c r="B24" s="6" t="s">
        <v>29</v>
      </c>
      <c r="C24" s="18">
        <f t="shared" si="0"/>
        <v>0.53600000000000003</v>
      </c>
      <c r="D24" s="18">
        <f t="shared" si="1"/>
        <v>0.26400000000000001</v>
      </c>
      <c r="E24" s="18">
        <v>0.8</v>
      </c>
      <c r="F24" s="18">
        <v>0.08</v>
      </c>
      <c r="G24" s="18">
        <f t="shared" si="2"/>
        <v>0.88</v>
      </c>
    </row>
    <row r="25" spans="1:8" s="16" customFormat="1" ht="23.1" customHeight="1">
      <c r="A25" s="6">
        <v>21</v>
      </c>
      <c r="B25" s="6" t="s">
        <v>30</v>
      </c>
      <c r="C25" s="18">
        <f t="shared" si="0"/>
        <v>5.4805999999999999</v>
      </c>
      <c r="D25" s="18">
        <f t="shared" si="1"/>
        <v>2.6993999999999998</v>
      </c>
      <c r="E25" s="18">
        <v>8.18</v>
      </c>
      <c r="F25" s="18">
        <v>0.81799999999999995</v>
      </c>
      <c r="G25" s="18">
        <f t="shared" si="2"/>
        <v>8.9979999999999993</v>
      </c>
    </row>
    <row r="26" spans="1:8" s="16" customFormat="1" ht="23.1" customHeight="1">
      <c r="A26" s="6">
        <v>22</v>
      </c>
      <c r="B26" s="6" t="s">
        <v>31</v>
      </c>
      <c r="C26" s="18">
        <f t="shared" si="0"/>
        <v>9.4872000000000014</v>
      </c>
      <c r="D26" s="18">
        <f t="shared" si="1"/>
        <v>4.6727999999999996</v>
      </c>
      <c r="E26" s="18">
        <v>14.16</v>
      </c>
      <c r="F26" s="18">
        <v>1.4159999999999999</v>
      </c>
      <c r="G26" s="18">
        <f t="shared" si="2"/>
        <v>15.576000000000001</v>
      </c>
    </row>
    <row r="27" spans="1:8" s="16" customFormat="1" ht="23.1" customHeight="1">
      <c r="A27" s="6">
        <v>23</v>
      </c>
      <c r="B27" s="11" t="s">
        <v>32</v>
      </c>
      <c r="C27" s="18">
        <f t="shared" si="0"/>
        <v>6.4185999999999996</v>
      </c>
      <c r="D27" s="18">
        <f t="shared" si="1"/>
        <v>3.1614</v>
      </c>
      <c r="E27" s="18">
        <v>9.58</v>
      </c>
      <c r="F27" s="18">
        <v>0.95799999999999996</v>
      </c>
      <c r="G27" s="18">
        <f t="shared" si="2"/>
        <v>10.538</v>
      </c>
    </row>
    <row r="28" spans="1:8" s="16" customFormat="1" ht="23.1" customHeight="1">
      <c r="A28" s="25" t="s">
        <v>6</v>
      </c>
      <c r="B28" s="26"/>
      <c r="C28" s="19">
        <f>SUM(C5:C27)</f>
        <v>426.95080000000002</v>
      </c>
      <c r="D28" s="19">
        <f t="shared" ref="D28:E28" si="3">SUM(D5:D27)</f>
        <v>210.28919999999999</v>
      </c>
      <c r="E28" s="19">
        <f t="shared" si="3"/>
        <v>637.24000000000012</v>
      </c>
      <c r="F28" s="19">
        <f t="shared" ref="F28" si="4">SUM(F5:F27)</f>
        <v>63.72399999999999</v>
      </c>
      <c r="G28" s="19">
        <f t="shared" ref="G28" si="5">SUM(G5:G27)</f>
        <v>700.96400000000006</v>
      </c>
      <c r="H28" s="20"/>
    </row>
    <row r="29" spans="1:8" s="16" customFormat="1" ht="45" customHeight="1">
      <c r="A29" s="34" t="s">
        <v>33</v>
      </c>
      <c r="B29" s="34"/>
      <c r="C29" s="34"/>
      <c r="D29" s="34"/>
      <c r="E29" s="34"/>
      <c r="F29" s="34"/>
      <c r="G29" s="34"/>
    </row>
  </sheetData>
  <mergeCells count="8">
    <mergeCell ref="A2:G2"/>
    <mergeCell ref="C3:E3"/>
    <mergeCell ref="A28:B28"/>
    <mergeCell ref="A29:G29"/>
    <mergeCell ref="A3:A4"/>
    <mergeCell ref="B3:B4"/>
    <mergeCell ref="F3:F4"/>
    <mergeCell ref="G3:G4"/>
  </mergeCells>
  <phoneticPr fontId="13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2" zoomScale="64" zoomScaleNormal="64" workbookViewId="0">
      <selection activeCell="I8" sqref="I8"/>
    </sheetView>
  </sheetViews>
  <sheetFormatPr defaultColWidth="9" defaultRowHeight="13.5"/>
  <cols>
    <col min="1" max="1" width="6.5" customWidth="1"/>
    <col min="2" max="2" width="13.375" customWidth="1"/>
    <col min="3" max="3" width="9" customWidth="1"/>
    <col min="4" max="4" width="10.5" customWidth="1"/>
    <col min="5" max="5" width="7.875" customWidth="1"/>
    <col min="6" max="7" width="12.375" customWidth="1"/>
    <col min="8" max="8" width="19.125" customWidth="1"/>
    <col min="9" max="9" width="10" style="3" customWidth="1"/>
    <col min="10" max="10" width="10" customWidth="1"/>
    <col min="11" max="11" width="10.875" customWidth="1"/>
  </cols>
  <sheetData>
    <row r="1" spans="1:11" ht="18.75" customHeight="1">
      <c r="A1" s="4" t="s">
        <v>34</v>
      </c>
    </row>
    <row r="2" spans="1:11" ht="63" customHeight="1">
      <c r="A2" s="29" t="s">
        <v>35</v>
      </c>
      <c r="B2" s="30"/>
      <c r="C2" s="30"/>
      <c r="D2" s="30"/>
      <c r="E2" s="30"/>
      <c r="F2" s="30"/>
      <c r="G2" s="30"/>
      <c r="H2" s="30"/>
    </row>
    <row r="3" spans="1:11" s="1" customFormat="1" ht="42.75" customHeight="1">
      <c r="A3" s="5" t="s">
        <v>2</v>
      </c>
      <c r="B3" s="5" t="s">
        <v>3</v>
      </c>
      <c r="C3" s="5" t="s">
        <v>36</v>
      </c>
      <c r="D3" s="5" t="s">
        <v>37</v>
      </c>
      <c r="E3" s="5" t="s">
        <v>9</v>
      </c>
      <c r="F3" s="5" t="s">
        <v>38</v>
      </c>
      <c r="G3" s="5" t="s">
        <v>39</v>
      </c>
      <c r="H3" s="5" t="s">
        <v>40</v>
      </c>
      <c r="I3" s="12" t="s">
        <v>38</v>
      </c>
      <c r="J3" s="5" t="s">
        <v>39</v>
      </c>
      <c r="K3" s="13" t="s">
        <v>41</v>
      </c>
    </row>
    <row r="4" spans="1:11" s="2" customFormat="1" ht="26.1" customHeight="1">
      <c r="A4" s="6">
        <v>1</v>
      </c>
      <c r="B4" s="6" t="s">
        <v>42</v>
      </c>
      <c r="C4" s="7">
        <f>[1]Sheet1!C3</f>
        <v>710</v>
      </c>
      <c r="D4" s="7">
        <f>[2]Sheet1!$J$15</f>
        <v>565</v>
      </c>
      <c r="E4" s="7">
        <f>SUM(C4:D4)</f>
        <v>1275</v>
      </c>
      <c r="F4" s="7">
        <f>CEILING(C4*0.020748323,1)</f>
        <v>15</v>
      </c>
      <c r="G4" s="7">
        <f>CEILING(D4*0.020748323,1)</f>
        <v>12</v>
      </c>
      <c r="H4" s="7">
        <f t="shared" ref="H4:H24" si="0">F4+G4</f>
        <v>27</v>
      </c>
      <c r="I4" s="14">
        <v>3</v>
      </c>
      <c r="J4" s="14">
        <v>2</v>
      </c>
      <c r="K4" s="14">
        <f>I4+J4</f>
        <v>5</v>
      </c>
    </row>
    <row r="5" spans="1:11" s="2" customFormat="1" ht="26.1" customHeight="1">
      <c r="A5" s="6">
        <v>2</v>
      </c>
      <c r="B5" s="6" t="s">
        <v>11</v>
      </c>
      <c r="C5" s="7">
        <f>[1]Sheet1!C4</f>
        <v>659</v>
      </c>
      <c r="D5" s="7">
        <v>621</v>
      </c>
      <c r="E5" s="7">
        <f t="shared" ref="E5:E25" si="1">SUM(C5:D5)</f>
        <v>1280</v>
      </c>
      <c r="F5" s="7">
        <f t="shared" ref="F5:F22" si="2">CEILING(C5*0.020748323,1)</f>
        <v>14</v>
      </c>
      <c r="G5" s="7">
        <f t="shared" ref="G5:G24" si="3">CEILING(D5*0.020748323,1)</f>
        <v>13</v>
      </c>
      <c r="H5" s="7">
        <f t="shared" si="0"/>
        <v>27</v>
      </c>
      <c r="I5" s="14">
        <v>3</v>
      </c>
      <c r="J5" s="14">
        <v>3</v>
      </c>
      <c r="K5" s="14">
        <f t="shared" ref="K5:K24" si="4">I5+J5</f>
        <v>6</v>
      </c>
    </row>
    <row r="6" spans="1:11" s="2" customFormat="1" ht="26.1" customHeight="1">
      <c r="A6" s="6">
        <v>3</v>
      </c>
      <c r="B6" s="8" t="s">
        <v>12</v>
      </c>
      <c r="C6" s="7">
        <f>[1]Sheet1!C5</f>
        <v>784</v>
      </c>
      <c r="D6" s="7">
        <v>690</v>
      </c>
      <c r="E6" s="7">
        <f t="shared" si="1"/>
        <v>1474</v>
      </c>
      <c r="F6" s="7">
        <f t="shared" si="2"/>
        <v>17</v>
      </c>
      <c r="G6" s="7">
        <f t="shared" si="3"/>
        <v>15</v>
      </c>
      <c r="H6" s="7">
        <f t="shared" si="0"/>
        <v>32</v>
      </c>
      <c r="I6" s="14">
        <v>4</v>
      </c>
      <c r="J6" s="14">
        <v>3</v>
      </c>
      <c r="K6" s="14">
        <f t="shared" si="4"/>
        <v>7</v>
      </c>
    </row>
    <row r="7" spans="1:11" s="2" customFormat="1" ht="26.1" customHeight="1">
      <c r="A7" s="6">
        <v>4</v>
      </c>
      <c r="B7" s="8" t="s">
        <v>13</v>
      </c>
      <c r="C7" s="7">
        <v>805</v>
      </c>
      <c r="D7" s="9">
        <v>591</v>
      </c>
      <c r="E7" s="7">
        <f t="shared" si="1"/>
        <v>1396</v>
      </c>
      <c r="F7" s="7">
        <f t="shared" si="2"/>
        <v>17</v>
      </c>
      <c r="G7" s="7">
        <f t="shared" si="3"/>
        <v>13</v>
      </c>
      <c r="H7" s="7">
        <f t="shared" si="0"/>
        <v>30</v>
      </c>
      <c r="I7" s="14">
        <v>4</v>
      </c>
      <c r="J7" s="14">
        <v>3</v>
      </c>
      <c r="K7" s="14">
        <f t="shared" si="4"/>
        <v>7</v>
      </c>
    </row>
    <row r="8" spans="1:11" s="2" customFormat="1" ht="26.1" customHeight="1">
      <c r="A8" s="6">
        <v>5</v>
      </c>
      <c r="B8" s="6" t="s">
        <v>14</v>
      </c>
      <c r="C8" s="7">
        <f>[1]Sheet1!C7</f>
        <v>891</v>
      </c>
      <c r="D8" s="9">
        <v>545</v>
      </c>
      <c r="E8" s="7">
        <f t="shared" si="1"/>
        <v>1436</v>
      </c>
      <c r="F8" s="7">
        <f t="shared" si="2"/>
        <v>19</v>
      </c>
      <c r="G8" s="7">
        <f t="shared" si="3"/>
        <v>12</v>
      </c>
      <c r="H8" s="7">
        <f t="shared" si="0"/>
        <v>31</v>
      </c>
      <c r="I8" s="14">
        <v>2</v>
      </c>
      <c r="J8" s="14">
        <v>2</v>
      </c>
      <c r="K8" s="14">
        <f t="shared" si="4"/>
        <v>4</v>
      </c>
    </row>
    <row r="9" spans="1:11" s="2" customFormat="1" ht="26.1" customHeight="1">
      <c r="A9" s="6">
        <v>6</v>
      </c>
      <c r="B9" s="6" t="s">
        <v>15</v>
      </c>
      <c r="C9" s="7">
        <v>189</v>
      </c>
      <c r="D9" s="9">
        <v>72</v>
      </c>
      <c r="E9" s="7">
        <f>C9+D9</f>
        <v>261</v>
      </c>
      <c r="F9" s="7">
        <v>2</v>
      </c>
      <c r="G9" s="7">
        <v>1</v>
      </c>
      <c r="H9" s="7">
        <f t="shared" si="0"/>
        <v>3</v>
      </c>
      <c r="I9" s="14">
        <v>1</v>
      </c>
      <c r="J9" s="14">
        <v>0</v>
      </c>
      <c r="K9" s="14">
        <f t="shared" si="4"/>
        <v>1</v>
      </c>
    </row>
    <row r="10" spans="1:11" s="2" customFormat="1" ht="26.1" customHeight="1">
      <c r="A10" s="6">
        <v>7</v>
      </c>
      <c r="B10" s="6" t="s">
        <v>43</v>
      </c>
      <c r="C10" s="7">
        <f>[1]Sheet1!C8</f>
        <v>1081</v>
      </c>
      <c r="D10" s="9">
        <v>472</v>
      </c>
      <c r="E10" s="7">
        <f t="shared" ref="E10:E24" si="5">C10+D10</f>
        <v>1553</v>
      </c>
      <c r="F10" s="7">
        <f t="shared" si="2"/>
        <v>23</v>
      </c>
      <c r="G10" s="7">
        <f t="shared" si="3"/>
        <v>10</v>
      </c>
      <c r="H10" s="7">
        <f t="shared" si="0"/>
        <v>33</v>
      </c>
      <c r="I10" s="14">
        <v>5</v>
      </c>
      <c r="J10" s="14">
        <v>2</v>
      </c>
      <c r="K10" s="14">
        <f t="shared" si="4"/>
        <v>7</v>
      </c>
    </row>
    <row r="11" spans="1:11" s="2" customFormat="1" ht="26.1" customHeight="1">
      <c r="A11" s="6">
        <v>8</v>
      </c>
      <c r="B11" s="6" t="s">
        <v>17</v>
      </c>
      <c r="C11" s="7">
        <f>[1]Sheet1!C9</f>
        <v>970</v>
      </c>
      <c r="D11" s="9">
        <v>244</v>
      </c>
      <c r="E11" s="7">
        <f t="shared" si="5"/>
        <v>1214</v>
      </c>
      <c r="F11" s="7">
        <f t="shared" si="2"/>
        <v>21</v>
      </c>
      <c r="G11" s="7">
        <f t="shared" si="3"/>
        <v>6</v>
      </c>
      <c r="H11" s="7">
        <f t="shared" si="0"/>
        <v>27</v>
      </c>
      <c r="I11" s="14">
        <v>4</v>
      </c>
      <c r="J11" s="14">
        <v>1</v>
      </c>
      <c r="K11" s="14">
        <f t="shared" si="4"/>
        <v>5</v>
      </c>
    </row>
    <row r="12" spans="1:11" s="2" customFormat="1" ht="26.1" customHeight="1">
      <c r="A12" s="6">
        <v>9</v>
      </c>
      <c r="B12" s="6" t="s">
        <v>18</v>
      </c>
      <c r="C12" s="7">
        <f>[1]Sheet1!C10</f>
        <v>1359</v>
      </c>
      <c r="D12" s="7">
        <v>653</v>
      </c>
      <c r="E12" s="7">
        <f t="shared" si="5"/>
        <v>2012</v>
      </c>
      <c r="F12" s="7">
        <f t="shared" si="2"/>
        <v>29</v>
      </c>
      <c r="G12" s="7">
        <f t="shared" si="3"/>
        <v>14</v>
      </c>
      <c r="H12" s="7">
        <f t="shared" si="0"/>
        <v>43</v>
      </c>
      <c r="I12" s="14">
        <v>6</v>
      </c>
      <c r="J12" s="14">
        <v>3</v>
      </c>
      <c r="K12" s="14">
        <f t="shared" si="4"/>
        <v>9</v>
      </c>
    </row>
    <row r="13" spans="1:11" s="2" customFormat="1" ht="26.1" customHeight="1">
      <c r="A13" s="6">
        <v>10</v>
      </c>
      <c r="B13" s="6" t="s">
        <v>19</v>
      </c>
      <c r="C13" s="7">
        <f>[1]Sheet1!C11</f>
        <v>2256</v>
      </c>
      <c r="D13" s="7">
        <v>535</v>
      </c>
      <c r="E13" s="7">
        <f t="shared" si="5"/>
        <v>2791</v>
      </c>
      <c r="F13" s="7">
        <f t="shared" si="2"/>
        <v>47</v>
      </c>
      <c r="G13" s="7">
        <f t="shared" si="3"/>
        <v>12</v>
      </c>
      <c r="H13" s="7">
        <f t="shared" si="0"/>
        <v>59</v>
      </c>
      <c r="I13" s="14">
        <v>9</v>
      </c>
      <c r="J13" s="14">
        <v>2</v>
      </c>
      <c r="K13" s="14">
        <f t="shared" si="4"/>
        <v>11</v>
      </c>
    </row>
    <row r="14" spans="1:11" s="2" customFormat="1" ht="26.1" customHeight="1">
      <c r="A14" s="6">
        <v>11</v>
      </c>
      <c r="B14" s="6" t="s">
        <v>20</v>
      </c>
      <c r="C14" s="7">
        <f>[1]Sheet1!C12</f>
        <v>1648</v>
      </c>
      <c r="D14" s="10">
        <v>255</v>
      </c>
      <c r="E14" s="7">
        <f t="shared" si="5"/>
        <v>1903</v>
      </c>
      <c r="F14" s="7">
        <f t="shared" si="2"/>
        <v>35</v>
      </c>
      <c r="G14" s="7">
        <f t="shared" si="3"/>
        <v>6</v>
      </c>
      <c r="H14" s="7">
        <f t="shared" si="0"/>
        <v>41</v>
      </c>
      <c r="I14" s="14">
        <v>7</v>
      </c>
      <c r="J14" s="14">
        <v>1</v>
      </c>
      <c r="K14" s="14">
        <f t="shared" si="4"/>
        <v>8</v>
      </c>
    </row>
    <row r="15" spans="1:11" s="2" customFormat="1" ht="26.1" customHeight="1">
      <c r="A15" s="6">
        <v>12</v>
      </c>
      <c r="B15" s="6" t="s">
        <v>21</v>
      </c>
      <c r="C15" s="7">
        <f>[1]Sheet1!C13</f>
        <v>1338</v>
      </c>
      <c r="D15" s="7">
        <v>141</v>
      </c>
      <c r="E15" s="7">
        <f t="shared" si="5"/>
        <v>1479</v>
      </c>
      <c r="F15" s="7">
        <v>27</v>
      </c>
      <c r="G15" s="7">
        <f t="shared" si="3"/>
        <v>3</v>
      </c>
      <c r="H15" s="7">
        <f t="shared" si="0"/>
        <v>30</v>
      </c>
      <c r="I15" s="14">
        <v>6</v>
      </c>
      <c r="J15" s="14">
        <v>1</v>
      </c>
      <c r="K15" s="14">
        <f t="shared" si="4"/>
        <v>7</v>
      </c>
    </row>
    <row r="16" spans="1:11" s="2" customFormat="1" ht="26.1" customHeight="1">
      <c r="A16" s="6">
        <v>13</v>
      </c>
      <c r="B16" s="6" t="s">
        <v>22</v>
      </c>
      <c r="C16" s="7">
        <f>[1]Sheet1!C14</f>
        <v>1364</v>
      </c>
      <c r="D16" s="7">
        <v>416</v>
      </c>
      <c r="E16" s="7">
        <f t="shared" si="5"/>
        <v>1780</v>
      </c>
      <c r="F16" s="7">
        <f t="shared" si="2"/>
        <v>29</v>
      </c>
      <c r="G16" s="7">
        <f t="shared" si="3"/>
        <v>9</v>
      </c>
      <c r="H16" s="7">
        <f t="shared" si="0"/>
        <v>38</v>
      </c>
      <c r="I16" s="14">
        <v>6</v>
      </c>
      <c r="J16" s="14">
        <v>2</v>
      </c>
      <c r="K16" s="14">
        <f t="shared" si="4"/>
        <v>8</v>
      </c>
    </row>
    <row r="17" spans="1:11" s="2" customFormat="1" ht="26.1" customHeight="1">
      <c r="A17" s="6">
        <v>14</v>
      </c>
      <c r="B17" s="8" t="s">
        <v>23</v>
      </c>
      <c r="C17" s="7">
        <f>[1]Sheet1!C15</f>
        <v>561</v>
      </c>
      <c r="D17" s="7">
        <v>101</v>
      </c>
      <c r="E17" s="7">
        <f t="shared" si="5"/>
        <v>662</v>
      </c>
      <c r="F17" s="7">
        <f t="shared" si="2"/>
        <v>12</v>
      </c>
      <c r="G17" s="7">
        <f t="shared" si="3"/>
        <v>3</v>
      </c>
      <c r="H17" s="7">
        <f t="shared" si="0"/>
        <v>15</v>
      </c>
      <c r="I17" s="14">
        <v>2</v>
      </c>
      <c r="J17" s="14">
        <v>1</v>
      </c>
      <c r="K17" s="14">
        <f t="shared" si="4"/>
        <v>3</v>
      </c>
    </row>
    <row r="18" spans="1:11" s="2" customFormat="1" ht="26.1" customHeight="1">
      <c r="A18" s="6">
        <v>15</v>
      </c>
      <c r="B18" s="6" t="s">
        <v>24</v>
      </c>
      <c r="C18" s="7">
        <f>[1]Sheet1!C16</f>
        <v>1210</v>
      </c>
      <c r="D18" s="7">
        <v>519</v>
      </c>
      <c r="E18" s="7">
        <f t="shared" si="5"/>
        <v>1729</v>
      </c>
      <c r="F18" s="7">
        <f t="shared" si="2"/>
        <v>26</v>
      </c>
      <c r="G18" s="7">
        <f t="shared" si="3"/>
        <v>11</v>
      </c>
      <c r="H18" s="7">
        <f t="shared" si="0"/>
        <v>37</v>
      </c>
      <c r="I18" s="14">
        <v>5</v>
      </c>
      <c r="J18" s="14">
        <v>2</v>
      </c>
      <c r="K18" s="14">
        <f t="shared" si="4"/>
        <v>7</v>
      </c>
    </row>
    <row r="19" spans="1:11" s="2" customFormat="1" ht="26.1" customHeight="1">
      <c r="A19" s="6">
        <v>16</v>
      </c>
      <c r="B19" s="6" t="s">
        <v>44</v>
      </c>
      <c r="C19" s="7">
        <f>[1]Sheet1!C17</f>
        <v>221</v>
      </c>
      <c r="D19" s="10">
        <v>63</v>
      </c>
      <c r="E19" s="7">
        <f t="shared" si="5"/>
        <v>284</v>
      </c>
      <c r="F19" s="7">
        <v>2</v>
      </c>
      <c r="G19" s="7">
        <v>1</v>
      </c>
      <c r="H19" s="7">
        <f t="shared" si="0"/>
        <v>3</v>
      </c>
      <c r="I19" s="14">
        <v>1</v>
      </c>
      <c r="J19" s="14">
        <v>0</v>
      </c>
      <c r="K19" s="14">
        <f t="shared" si="4"/>
        <v>1</v>
      </c>
    </row>
    <row r="20" spans="1:11" s="2" customFormat="1" ht="26.1" customHeight="1">
      <c r="A20" s="6">
        <v>17</v>
      </c>
      <c r="B20" s="6" t="s">
        <v>26</v>
      </c>
      <c r="C20" s="7">
        <f>[1]Sheet1!C18</f>
        <v>476</v>
      </c>
      <c r="D20" s="7">
        <v>274</v>
      </c>
      <c r="E20" s="7">
        <f t="shared" si="5"/>
        <v>750</v>
      </c>
      <c r="F20" s="7">
        <f t="shared" si="2"/>
        <v>10</v>
      </c>
      <c r="G20" s="7">
        <f t="shared" si="3"/>
        <v>6</v>
      </c>
      <c r="H20" s="7">
        <f t="shared" si="0"/>
        <v>16</v>
      </c>
      <c r="I20" s="14">
        <v>2</v>
      </c>
      <c r="J20" s="14">
        <v>1</v>
      </c>
      <c r="K20" s="14">
        <f t="shared" si="4"/>
        <v>3</v>
      </c>
    </row>
    <row r="21" spans="1:11" s="2" customFormat="1" ht="26.1" customHeight="1">
      <c r="A21" s="6">
        <v>18</v>
      </c>
      <c r="B21" s="6" t="s">
        <v>27</v>
      </c>
      <c r="C21" s="7">
        <f>[1]Sheet1!C19</f>
        <v>2451</v>
      </c>
      <c r="D21" s="10">
        <v>686</v>
      </c>
      <c r="E21" s="7">
        <f t="shared" si="5"/>
        <v>3137</v>
      </c>
      <c r="F21" s="7">
        <f t="shared" si="2"/>
        <v>51</v>
      </c>
      <c r="G21" s="7">
        <f t="shared" si="3"/>
        <v>15</v>
      </c>
      <c r="H21" s="7">
        <f t="shared" si="0"/>
        <v>66</v>
      </c>
      <c r="I21" s="14">
        <v>10</v>
      </c>
      <c r="J21" s="14">
        <v>3</v>
      </c>
      <c r="K21" s="14">
        <f t="shared" si="4"/>
        <v>13</v>
      </c>
    </row>
    <row r="22" spans="1:11" s="2" customFormat="1" ht="26.1" customHeight="1">
      <c r="A22" s="6">
        <v>19</v>
      </c>
      <c r="B22" s="6" t="s">
        <v>28</v>
      </c>
      <c r="C22" s="7">
        <f>[1]Sheet1!C20</f>
        <v>1077</v>
      </c>
      <c r="D22" s="7">
        <v>445</v>
      </c>
      <c r="E22" s="7">
        <f t="shared" si="5"/>
        <v>1522</v>
      </c>
      <c r="F22" s="7">
        <f t="shared" si="2"/>
        <v>23</v>
      </c>
      <c r="G22" s="7">
        <f t="shared" si="3"/>
        <v>10</v>
      </c>
      <c r="H22" s="7">
        <f t="shared" si="0"/>
        <v>33</v>
      </c>
      <c r="I22" s="14">
        <v>4</v>
      </c>
      <c r="J22" s="14">
        <v>2</v>
      </c>
      <c r="K22" s="14">
        <f t="shared" si="4"/>
        <v>6</v>
      </c>
    </row>
    <row r="23" spans="1:11" s="2" customFormat="1" ht="26.1" customHeight="1">
      <c r="A23" s="6">
        <v>20</v>
      </c>
      <c r="B23" s="6" t="s">
        <v>45</v>
      </c>
      <c r="C23" s="7">
        <f>[1]Sheet1!C21</f>
        <v>354</v>
      </c>
      <c r="D23" s="7">
        <v>23</v>
      </c>
      <c r="E23" s="7">
        <f t="shared" si="5"/>
        <v>377</v>
      </c>
      <c r="F23" s="7">
        <v>4</v>
      </c>
      <c r="G23" s="7">
        <f t="shared" si="3"/>
        <v>1</v>
      </c>
      <c r="H23" s="7">
        <f t="shared" si="0"/>
        <v>5</v>
      </c>
      <c r="I23" s="14">
        <v>1</v>
      </c>
      <c r="J23" s="14">
        <v>0</v>
      </c>
      <c r="K23" s="14">
        <f t="shared" si="4"/>
        <v>1</v>
      </c>
    </row>
    <row r="24" spans="1:11" s="2" customFormat="1" ht="26.1" customHeight="1">
      <c r="A24" s="6">
        <v>21</v>
      </c>
      <c r="B24" s="6" t="s">
        <v>31</v>
      </c>
      <c r="C24" s="7">
        <v>478</v>
      </c>
      <c r="D24" s="7">
        <v>0</v>
      </c>
      <c r="E24" s="7">
        <f t="shared" si="5"/>
        <v>478</v>
      </c>
      <c r="F24" s="7">
        <v>4</v>
      </c>
      <c r="G24" s="7">
        <f t="shared" si="3"/>
        <v>0</v>
      </c>
      <c r="H24" s="7">
        <f t="shared" si="0"/>
        <v>4</v>
      </c>
      <c r="I24" s="14">
        <v>1</v>
      </c>
      <c r="J24" s="14">
        <f>D24*0.004149665</f>
        <v>0</v>
      </c>
      <c r="K24" s="14">
        <f t="shared" si="4"/>
        <v>1</v>
      </c>
    </row>
    <row r="25" spans="1:11" s="2" customFormat="1" ht="26.1" customHeight="1">
      <c r="A25" s="31" t="s">
        <v>6</v>
      </c>
      <c r="B25" s="32"/>
      <c r="C25" s="7">
        <f>SUM(C4:C24)</f>
        <v>20882</v>
      </c>
      <c r="D25" s="7">
        <f>SUM(D4:D24)</f>
        <v>7911</v>
      </c>
      <c r="E25" s="7">
        <f t="shared" si="1"/>
        <v>28793</v>
      </c>
      <c r="F25" s="7">
        <f t="shared" ref="F25:K25" si="6">SUM(F4:F24)</f>
        <v>427</v>
      </c>
      <c r="G25" s="7">
        <f t="shared" si="6"/>
        <v>173</v>
      </c>
      <c r="H25" s="7">
        <f t="shared" si="6"/>
        <v>600</v>
      </c>
      <c r="I25" s="14">
        <f t="shared" si="6"/>
        <v>86</v>
      </c>
      <c r="J25" s="2">
        <f t="shared" si="6"/>
        <v>34</v>
      </c>
      <c r="K25" s="14">
        <f t="shared" si="6"/>
        <v>120</v>
      </c>
    </row>
    <row r="26" spans="1:11" s="2" customFormat="1" ht="33" customHeight="1">
      <c r="A26" s="33" t="s">
        <v>46</v>
      </c>
      <c r="B26" s="33"/>
      <c r="C26" s="33"/>
      <c r="D26" s="33"/>
      <c r="E26" s="33"/>
      <c r="F26" s="33"/>
      <c r="G26" s="33"/>
      <c r="H26" s="33"/>
      <c r="I26" s="14">
        <v>82</v>
      </c>
      <c r="J26" s="2">
        <v>33</v>
      </c>
    </row>
    <row r="27" spans="1:11" s="2" customFormat="1" ht="18.75">
      <c r="I27" s="3"/>
      <c r="J27"/>
    </row>
  </sheetData>
  <mergeCells count="3">
    <mergeCell ref="A2:H2"/>
    <mergeCell ref="A25:B25"/>
    <mergeCell ref="A26:H26"/>
  </mergeCells>
  <phoneticPr fontId="13" type="noConversion"/>
  <pageMargins left="0.70866141732283505" right="0.70866141732283505" top="0.70866141732283505" bottom="0.59055118110236204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终版</vt:lpstr>
      <vt:lpstr>原始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陈龙</dc:creator>
  <cp:lastModifiedBy>Administrator</cp:lastModifiedBy>
  <cp:lastPrinted>2020-06-11T09:44:00Z</cp:lastPrinted>
  <dcterms:created xsi:type="dcterms:W3CDTF">2016-04-14T07:45:00Z</dcterms:created>
  <dcterms:modified xsi:type="dcterms:W3CDTF">2021-04-28T16:32:23Z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CFDC08EDE0F34FE78AEA112B6E181F49</vt:lpwstr>
  </property>
  <property fmtid="{D5CDD505-2E9C-101B-9397-08002B2CF9AE}" pid="3" name="KSOProductBuildVer">
    <vt:lpwstr>2052-11.1.0.10356</vt:lpwstr>
  </property>
</Properties>
</file>